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ko\Documents\"/>
    </mc:Choice>
  </mc:AlternateContent>
  <xr:revisionPtr revIDLastSave="0" documentId="8_{5E034E2E-DB0F-4D06-A9D9-42A05FB6AF10}" xr6:coauthVersionLast="47" xr6:coauthVersionMax="47" xr10:uidLastSave="{00000000-0000-0000-0000-000000000000}"/>
  <bookViews>
    <workbookView xWindow="-108" yWindow="-108" windowWidth="23256" windowHeight="12576" xr2:uid="{76847284-FC01-BB4C-8BB6-48B504F049C1}"/>
  </bookViews>
  <sheets>
    <sheet name="Proposed for 23-24" sheetId="3" r:id="rId1"/>
    <sheet name="Balance Sheet" sheetId="6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6" i="6" l="1"/>
  <c r="K38" i="6" s="1"/>
  <c r="K29" i="6"/>
  <c r="K14" i="6"/>
  <c r="K13" i="6"/>
  <c r="K12" i="6"/>
  <c r="K16" i="6" s="1"/>
  <c r="K20" i="6" s="1"/>
  <c r="B6" i="6"/>
  <c r="K31" i="6" l="1"/>
  <c r="K42" i="6" l="1"/>
  <c r="K41" i="6" s="1"/>
  <c r="K44" i="6" s="1"/>
  <c r="K46" i="6" s="1"/>
  <c r="F3" i="3" l="1"/>
  <c r="E3" i="3"/>
  <c r="E2" i="3"/>
  <c r="E6" i="3"/>
  <c r="D18" i="3"/>
  <c r="D21" i="3" s="1"/>
  <c r="D23" i="3" s="1"/>
  <c r="D15" i="3"/>
  <c r="E15" i="3" s="1"/>
  <c r="C4" i="3"/>
  <c r="E4" i="3" s="1"/>
  <c r="E20" i="3"/>
  <c r="E19" i="3"/>
  <c r="E14" i="3"/>
  <c r="E11" i="3"/>
  <c r="E10" i="3"/>
  <c r="E9" i="3"/>
  <c r="E8" i="3"/>
  <c r="E7" i="3"/>
  <c r="C21" i="3"/>
  <c r="C23" i="3" s="1"/>
  <c r="C16" i="3"/>
  <c r="C12" i="3"/>
  <c r="D4" i="3"/>
  <c r="D16" i="3"/>
  <c r="D12" i="3"/>
  <c r="C24" i="3" l="1"/>
  <c r="E18" i="3"/>
  <c r="E21" i="3"/>
  <c r="E16" i="3"/>
  <c r="E12" i="3"/>
  <c r="F2" i="3"/>
  <c r="F4" i="3" s="1"/>
  <c r="F21" i="3"/>
  <c r="F12" i="3"/>
  <c r="E23" i="3" l="1"/>
  <c r="D24" i="3"/>
  <c r="E24" i="3" s="1"/>
  <c r="F16" i="3"/>
  <c r="F23" i="3" s="1"/>
  <c r="F24" i="3" l="1"/>
</calcChain>
</file>

<file path=xl/sharedStrings.xml><?xml version="1.0" encoding="utf-8"?>
<sst xmlns="http://schemas.openxmlformats.org/spreadsheetml/2006/main" count="61" uniqueCount="61">
  <si>
    <t>Legal</t>
  </si>
  <si>
    <t>General &amp; Administrative</t>
  </si>
  <si>
    <t>Insurance (Umbrella, Crime, Liability)</t>
  </si>
  <si>
    <t>Taxes</t>
  </si>
  <si>
    <t>Website Management</t>
  </si>
  <si>
    <t>Bank Charges</t>
  </si>
  <si>
    <t>Total General &amp; Administrative</t>
  </si>
  <si>
    <t>Utilities</t>
  </si>
  <si>
    <t>Electric / Irrigation entrance</t>
  </si>
  <si>
    <t xml:space="preserve">Electric - Street Light </t>
  </si>
  <si>
    <t>Total Utilities</t>
  </si>
  <si>
    <t>Grounds</t>
  </si>
  <si>
    <t>Landscape Maintenance</t>
  </si>
  <si>
    <t>Entrance / Circle</t>
  </si>
  <si>
    <t>Snow Removal</t>
  </si>
  <si>
    <t>Total Grounds</t>
  </si>
  <si>
    <t>Total Operating Expenses</t>
  </si>
  <si>
    <t>Operating (Deficit)/Surplus</t>
  </si>
  <si>
    <t>Operating Income</t>
  </si>
  <si>
    <t>Other Income</t>
  </si>
  <si>
    <t>Total Income</t>
  </si>
  <si>
    <t>TOTAL</t>
  </si>
  <si>
    <t>Comments</t>
  </si>
  <si>
    <t>Variance</t>
  </si>
  <si>
    <t>Budget 2023-2024</t>
  </si>
  <si>
    <t>Approved 2022-23</t>
  </si>
  <si>
    <t>Postage/Copies/Mailers/Meetings/Events</t>
  </si>
  <si>
    <t>2022-23 F</t>
  </si>
  <si>
    <t>includes 23-24 Umbrella payment ($1,500)</t>
  </si>
  <si>
    <t>includes HOA express annual dues ($1,500)</t>
  </si>
  <si>
    <t>Cash Basis</t>
  </si>
  <si>
    <t>Fiscal Year July 1, 2022- June 30, 2023</t>
  </si>
  <si>
    <t>Rehoboth Beach Yacht &amp; Country Club Homeowners Association</t>
  </si>
  <si>
    <t>Balance Sheet</t>
  </si>
  <si>
    <t>ASSETS</t>
  </si>
  <si>
    <t>Current Assets</t>
  </si>
  <si>
    <t>M&amp;T Operating  Checking Account # 9862370005</t>
  </si>
  <si>
    <t>M&amp;T Reserve Savings Account #15004231936319</t>
  </si>
  <si>
    <t>M&amp;T Escrow Account (Escrow in Savings Reserve Account)</t>
  </si>
  <si>
    <t>Total Checking and Savings</t>
  </si>
  <si>
    <t>Accounts Receivable</t>
  </si>
  <si>
    <t>Total Current Assets</t>
  </si>
  <si>
    <t>Fixed Assets</t>
  </si>
  <si>
    <t>Security Camera</t>
  </si>
  <si>
    <t>Accumuated Depreciation</t>
  </si>
  <si>
    <t>Total Fixed Assets</t>
  </si>
  <si>
    <t>TOTAL ASSETS</t>
  </si>
  <si>
    <t>TOTAL LIABILITIES AND  EQUITY</t>
  </si>
  <si>
    <t>Laibilities</t>
  </si>
  <si>
    <t>Current Liabilities</t>
  </si>
  <si>
    <t>Security Deposit Laibility</t>
  </si>
  <si>
    <t>Total Laibilities</t>
  </si>
  <si>
    <t>Equity</t>
  </si>
  <si>
    <t>Retained Earnings</t>
  </si>
  <si>
    <t>Net Income</t>
  </si>
  <si>
    <t>Total Equity</t>
  </si>
  <si>
    <t>TOTAL LIABILITIES AND EQUITY</t>
  </si>
  <si>
    <t>Entrance Sign</t>
  </si>
  <si>
    <t>Speed Limit Sign</t>
  </si>
  <si>
    <t>interest income + snow plowing (2 @75% of $825 ea)</t>
  </si>
  <si>
    <t>Camera Upgrade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</si>
</sst>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&quot;$&quot;#,##0.00"/>
    <numFmt numFmtId="167" formatCode="[$-409]mmmm\-yy;@"/>
  </numFmts>
  <fonts count="14">
    <font>
      <sz val="12"/>
      <color theme="1"/>
      <name val="ArialMT"/>
      <family val="2"/>
    </font>
    <font>
      <sz val="12"/>
      <color theme="1"/>
      <name val="ArialMT"/>
      <family val="2"/>
    </font>
    <font>
      <b/>
      <sz val="16"/>
      <color rgb="FF000000"/>
      <name val="ArialMT"/>
    </font>
    <font>
      <sz val="16"/>
      <color rgb="FF000000"/>
      <name val="ArialMT"/>
      <family val="2"/>
    </font>
    <font>
      <sz val="16"/>
      <color theme="1"/>
      <name val="ArialMT"/>
      <family val="2"/>
    </font>
    <font>
      <sz val="16"/>
      <color rgb="FF000000"/>
      <name val="Arial"/>
      <family val="2"/>
    </font>
    <font>
      <b/>
      <sz val="16"/>
      <color rgb="FF000000"/>
      <name val="ArialMT"/>
      <family val="2"/>
    </font>
    <font>
      <b/>
      <sz val="16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AD7C2"/>
        <bgColor rgb="FF000000"/>
      </patternFill>
    </fill>
    <fill>
      <patternFill patternType="solid">
        <fgColor rgb="FFCAD7C2"/>
        <bgColor indexed="64"/>
      </patternFill>
    </fill>
  </fills>
  <borders count="15">
    <border>
      <left/>
      <right/>
      <top/>
      <bottom/>
      <diagonal/>
    </border>
    <border>
      <left style="medium">
        <color rgb="FFCAD7C2"/>
      </left>
      <right style="thin">
        <color rgb="FFCAD7C2"/>
      </right>
      <top style="medium">
        <color rgb="FFCAD7C2"/>
      </top>
      <bottom style="thin">
        <color rgb="FFCAD7C2"/>
      </bottom>
      <diagonal/>
    </border>
    <border>
      <left/>
      <right style="thin">
        <color rgb="FFCAD7C2"/>
      </right>
      <top style="medium">
        <color rgb="FFCAD7C2"/>
      </top>
      <bottom style="thin">
        <color rgb="FFCAD7C2"/>
      </bottom>
      <diagonal/>
    </border>
    <border>
      <left style="medium">
        <color rgb="FFCAD7C2"/>
      </left>
      <right style="thin">
        <color rgb="FFCAD7C2"/>
      </right>
      <top/>
      <bottom style="thin">
        <color rgb="FFCAD7C2"/>
      </bottom>
      <diagonal/>
    </border>
    <border>
      <left/>
      <right style="thin">
        <color rgb="FFCAD7C2"/>
      </right>
      <top/>
      <bottom style="thin">
        <color rgb="FFCAD7C2"/>
      </bottom>
      <diagonal/>
    </border>
    <border>
      <left style="thin">
        <color rgb="FFCAD7C2"/>
      </left>
      <right/>
      <top/>
      <bottom style="thin">
        <color indexed="64"/>
      </bottom>
      <diagonal/>
    </border>
    <border>
      <left style="thin">
        <color rgb="FFCAD7C2"/>
      </left>
      <right style="thin">
        <color rgb="FFCAD7C2"/>
      </right>
      <top style="thin">
        <color rgb="FFCAD7C2"/>
      </top>
      <bottom style="thin">
        <color indexed="64"/>
      </bottom>
      <diagonal/>
    </border>
    <border>
      <left style="thin">
        <color rgb="FFCAD7C2"/>
      </left>
      <right style="thin">
        <color rgb="FFCAD7C2"/>
      </right>
      <top/>
      <bottom style="thin">
        <color indexed="64"/>
      </bottom>
      <diagonal/>
    </border>
    <border>
      <left/>
      <right style="thin">
        <color rgb="FFCAD7C2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CAD7C2"/>
      </left>
      <right/>
      <top style="thin">
        <color indexed="64"/>
      </top>
      <bottom/>
      <diagonal/>
    </border>
    <border>
      <left/>
      <right style="thin">
        <color rgb="FFCAD7C2"/>
      </right>
      <top/>
      <bottom/>
      <diagonal/>
    </border>
    <border>
      <left style="thin">
        <color rgb="FFCAD7C2"/>
      </left>
      <right style="thin">
        <color rgb="FFCAD7C2"/>
      </right>
      <top style="thin">
        <color indexed="64"/>
      </top>
      <bottom style="thin">
        <color rgb="FFCAD7C2"/>
      </bottom>
      <diagonal/>
    </border>
    <border>
      <left/>
      <right style="thin">
        <color rgb="FFCAD7C2"/>
      </right>
      <top style="thin">
        <color indexed="64"/>
      </top>
      <bottom style="thin">
        <color rgb="FFCAD7C2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3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horizontal="right" vertical="center" wrapText="1"/>
    </xf>
    <xf numFmtId="0" fontId="4" fillId="0" borderId="0" xfId="0" applyFont="1"/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64" fontId="3" fillId="0" borderId="4" xfId="0" applyNumberFormat="1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164" fontId="2" fillId="0" borderId="4" xfId="0" applyNumberFormat="1" applyFont="1" applyBorder="1" applyAlignment="1">
      <alignment vertical="center" wrapText="1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164" fontId="6" fillId="2" borderId="4" xfId="0" applyNumberFormat="1" applyFont="1" applyFill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164" fontId="3" fillId="0" borderId="6" xfId="0" applyNumberFormat="1" applyFont="1" applyBorder="1" applyAlignment="1">
      <alignment vertical="center" wrapText="1"/>
    </xf>
    <xf numFmtId="165" fontId="5" fillId="0" borderId="0" xfId="1" applyNumberFormat="1" applyFont="1" applyAlignment="1">
      <alignment vertical="center"/>
    </xf>
    <xf numFmtId="165" fontId="5" fillId="0" borderId="5" xfId="1" applyNumberFormat="1" applyFont="1" applyBorder="1" applyAlignment="1">
      <alignment vertical="center"/>
    </xf>
    <xf numFmtId="165" fontId="7" fillId="0" borderId="0" xfId="1" applyNumberFormat="1" applyFont="1" applyAlignment="1">
      <alignment vertical="center"/>
    </xf>
    <xf numFmtId="165" fontId="3" fillId="0" borderId="0" xfId="1" applyNumberFormat="1" applyFont="1" applyAlignment="1">
      <alignment vertical="center"/>
    </xf>
    <xf numFmtId="165" fontId="4" fillId="0" borderId="0" xfId="1" applyNumberFormat="1" applyFont="1"/>
    <xf numFmtId="164" fontId="3" fillId="0" borderId="7" xfId="0" applyNumberFormat="1" applyFont="1" applyBorder="1" applyAlignment="1">
      <alignment vertical="center" wrapText="1"/>
    </xf>
    <xf numFmtId="165" fontId="5" fillId="0" borderId="9" xfId="1" applyNumberFormat="1" applyFont="1" applyBorder="1" applyAlignment="1">
      <alignment vertical="center"/>
    </xf>
    <xf numFmtId="166" fontId="2" fillId="2" borderId="2" xfId="0" applyNumberFormat="1" applyFont="1" applyFill="1" applyBorder="1" applyAlignment="1">
      <alignment horizontal="right" vertical="center" wrapText="1"/>
    </xf>
    <xf numFmtId="166" fontId="4" fillId="0" borderId="0" xfId="0" applyNumberFormat="1" applyFont="1"/>
    <xf numFmtId="166" fontId="6" fillId="2" borderId="0" xfId="0" applyNumberFormat="1" applyFont="1" applyFill="1" applyAlignment="1">
      <alignment vertical="center" wrapText="1"/>
    </xf>
    <xf numFmtId="164" fontId="2" fillId="2" borderId="2" xfId="0" applyNumberFormat="1" applyFont="1" applyFill="1" applyBorder="1" applyAlignment="1">
      <alignment horizontal="left" vertical="center" wrapText="1"/>
    </xf>
    <xf numFmtId="164" fontId="3" fillId="0" borderId="11" xfId="0" applyNumberFormat="1" applyFont="1" applyBorder="1" applyAlignment="1">
      <alignment vertical="center" wrapText="1"/>
    </xf>
    <xf numFmtId="164" fontId="2" fillId="0" borderId="12" xfId="0" applyNumberFormat="1" applyFont="1" applyBorder="1" applyAlignment="1">
      <alignment vertical="center" wrapText="1"/>
    </xf>
    <xf numFmtId="165" fontId="5" fillId="0" borderId="14" xfId="1" applyNumberFormat="1" applyFont="1" applyBorder="1" applyAlignment="1">
      <alignment vertical="center"/>
    </xf>
    <xf numFmtId="0" fontId="4" fillId="0" borderId="0" xfId="0" applyFont="1" applyAlignment="1">
      <alignment wrapText="1"/>
    </xf>
    <xf numFmtId="164" fontId="6" fillId="0" borderId="4" xfId="0" applyNumberFormat="1" applyFont="1" applyBorder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164" fontId="2" fillId="0" borderId="13" xfId="0" applyNumberFormat="1" applyFont="1" applyBorder="1" applyAlignment="1">
      <alignment vertical="center" wrapText="1"/>
    </xf>
    <xf numFmtId="164" fontId="2" fillId="0" borderId="14" xfId="0" applyNumberFormat="1" applyFont="1" applyBorder="1" applyAlignment="1">
      <alignment vertical="center" wrapText="1"/>
    </xf>
    <xf numFmtId="164" fontId="6" fillId="2" borderId="0" xfId="0" applyNumberFormat="1" applyFont="1" applyFill="1" applyAlignment="1">
      <alignment vertical="center" wrapText="1"/>
    </xf>
    <xf numFmtId="164" fontId="2" fillId="0" borderId="10" xfId="0" applyNumberFormat="1" applyFont="1" applyBorder="1" applyAlignment="1">
      <alignment vertical="center" wrapText="1"/>
    </xf>
    <xf numFmtId="164" fontId="3" fillId="0" borderId="8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164" fontId="3" fillId="0" borderId="5" xfId="0" applyNumberFormat="1" applyFont="1" applyBorder="1" applyAlignment="1">
      <alignment vertical="center" wrapText="1"/>
    </xf>
    <xf numFmtId="0" fontId="6" fillId="2" borderId="4" xfId="0" applyFont="1" applyFill="1" applyBorder="1" applyAlignment="1">
      <alignment horizontal="left" vertical="center"/>
    </xf>
    <xf numFmtId="0" fontId="9" fillId="0" borderId="0" xfId="2" applyFont="1"/>
    <xf numFmtId="0" fontId="8" fillId="0" borderId="0" xfId="2"/>
    <xf numFmtId="0" fontId="10" fillId="0" borderId="0" xfId="2" applyFont="1"/>
    <xf numFmtId="0" fontId="11" fillId="0" borderId="0" xfId="2" applyFont="1"/>
    <xf numFmtId="15" fontId="9" fillId="0" borderId="0" xfId="2" applyNumberFormat="1" applyFont="1"/>
    <xf numFmtId="44" fontId="8" fillId="0" borderId="0" xfId="3" applyFont="1"/>
    <xf numFmtId="44" fontId="12" fillId="0" borderId="0" xfId="3" applyFont="1"/>
    <xf numFmtId="44" fontId="8" fillId="0" borderId="0" xfId="3" quotePrefix="1" applyFont="1"/>
    <xf numFmtId="44" fontId="13" fillId="0" borderId="0" xfId="3" applyFont="1"/>
    <xf numFmtId="43" fontId="8" fillId="0" borderId="0" xfId="4" applyFont="1"/>
    <xf numFmtId="0" fontId="4" fillId="3" borderId="0" xfId="0" applyFont="1" applyFill="1" applyAlignment="1">
      <alignment wrapText="1"/>
    </xf>
    <xf numFmtId="0" fontId="10" fillId="0" borderId="0" xfId="2" applyFont="1" applyAlignment="1">
      <alignment horizontal="center"/>
    </xf>
    <xf numFmtId="167" fontId="10" fillId="0" borderId="0" xfId="2" applyNumberFormat="1" applyFont="1" applyAlignment="1">
      <alignment horizontal="center"/>
    </xf>
  </cellXfs>
  <cellStyles count="5">
    <cellStyle name="Comma 2" xfId="4" xr:uid="{97454BA8-83A7-8E44-8DE9-BB0C95FEAF7C}"/>
    <cellStyle name="Currency" xfId="1" builtinId="4"/>
    <cellStyle name="Currency 2" xfId="3" xr:uid="{C107AA81-EAEB-1044-908B-9FEF2954EA5F}"/>
    <cellStyle name="Normal" xfId="0" builtinId="0"/>
    <cellStyle name="Normal 2" xfId="2" xr:uid="{52B6948D-D81D-DD45-945B-F215156DFF3A}"/>
  </cellStyles>
  <dxfs count="0"/>
  <tableStyles count="0" defaultTableStyle="TableStyleMedium2" defaultPivotStyle="PivotStyleLight16"/>
  <colors>
    <mruColors>
      <color rgb="FFCAD7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g2/Library/Mobile%20Documents/com~apple~CloudDocs/MAIN/Personal/RBYCCHA/Monthly%20Financials/2022-2023%20Financials/June%202023%20-%20WO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2 2023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61020-9634-9341-966E-E7C755B6F27D}">
  <dimension ref="A1:G25"/>
  <sheetViews>
    <sheetView tabSelected="1" zoomScale="120" zoomScaleNormal="120" workbookViewId="0">
      <selection activeCell="E20" sqref="E20"/>
    </sheetView>
  </sheetViews>
  <sheetFormatPr defaultColWidth="10.7265625" defaultRowHeight="20.399999999999999"/>
  <cols>
    <col min="1" max="1" width="10.7265625" style="4"/>
    <col min="2" max="2" width="43.81640625" style="4" bestFit="1" customWidth="1"/>
    <col min="3" max="3" width="15.7265625" style="4" customWidth="1"/>
    <col min="4" max="5" width="15.7265625" style="23" customWidth="1"/>
    <col min="6" max="6" width="15.7265625" style="19" customWidth="1"/>
    <col min="7" max="7" width="56.54296875" style="29" bestFit="1" customWidth="1"/>
    <col min="8" max="16384" width="10.7265625" style="4"/>
  </cols>
  <sheetData>
    <row r="1" spans="1:7" ht="42">
      <c r="A1" s="1"/>
      <c r="B1" s="2"/>
      <c r="C1" s="3" t="s">
        <v>25</v>
      </c>
      <c r="D1" s="22" t="s">
        <v>27</v>
      </c>
      <c r="E1" s="22" t="s">
        <v>23</v>
      </c>
      <c r="F1" s="3" t="s">
        <v>24</v>
      </c>
      <c r="G1" s="25" t="s">
        <v>22</v>
      </c>
    </row>
    <row r="2" spans="1:7">
      <c r="A2" s="5"/>
      <c r="B2" s="6" t="s">
        <v>18</v>
      </c>
      <c r="C2" s="7">
        <v>46900</v>
      </c>
      <c r="D2" s="7">
        <v>46900</v>
      </c>
      <c r="E2" s="31">
        <f>C2-D2</f>
        <v>0</v>
      </c>
      <c r="F2" s="15">
        <f>134*350</f>
        <v>46900</v>
      </c>
    </row>
    <row r="3" spans="1:7" ht="40.799999999999997">
      <c r="A3" s="5"/>
      <c r="B3" s="6" t="s">
        <v>19</v>
      </c>
      <c r="C3" s="26">
        <v>1550</v>
      </c>
      <c r="D3" s="26">
        <v>30</v>
      </c>
      <c r="E3" s="31">
        <f>C3-D3</f>
        <v>1520</v>
      </c>
      <c r="F3" s="15">
        <f>(12*6.25)+(1650*0.75)</f>
        <v>1312.5</v>
      </c>
      <c r="G3" s="29" t="s">
        <v>59</v>
      </c>
    </row>
    <row r="4" spans="1:7" ht="21">
      <c r="A4" s="5"/>
      <c r="B4" s="8" t="s">
        <v>20</v>
      </c>
      <c r="C4" s="27">
        <f>SUM(C2:C3)</f>
        <v>48450</v>
      </c>
      <c r="D4" s="32">
        <f>SUM(D2:D3)</f>
        <v>46930</v>
      </c>
      <c r="E4" s="33">
        <f>C4-D4</f>
        <v>1520</v>
      </c>
      <c r="F4" s="28">
        <f>SUM(F2:F3)</f>
        <v>48212.5</v>
      </c>
    </row>
    <row r="5" spans="1:7" ht="21">
      <c r="A5" s="10" t="s">
        <v>1</v>
      </c>
      <c r="B5" s="39"/>
      <c r="C5" s="12"/>
      <c r="D5" s="12"/>
      <c r="E5" s="34"/>
      <c r="F5" s="24"/>
      <c r="G5" s="50"/>
    </row>
    <row r="6" spans="1:7">
      <c r="A6" s="5"/>
      <c r="B6" s="6" t="s">
        <v>2</v>
      </c>
      <c r="C6" s="7">
        <v>4200</v>
      </c>
      <c r="D6" s="7">
        <v>5341</v>
      </c>
      <c r="E6" s="31">
        <f t="shared" ref="E6:E11" si="0">C6-D6</f>
        <v>-1141</v>
      </c>
      <c r="F6" s="15">
        <v>4500</v>
      </c>
      <c r="G6" s="29" t="s">
        <v>28</v>
      </c>
    </row>
    <row r="7" spans="1:7">
      <c r="A7" s="5"/>
      <c r="B7" s="6" t="s">
        <v>0</v>
      </c>
      <c r="C7" s="7">
        <v>6500</v>
      </c>
      <c r="D7" s="7">
        <v>1800</v>
      </c>
      <c r="E7" s="31">
        <f t="shared" si="0"/>
        <v>4700</v>
      </c>
      <c r="F7" s="15">
        <v>3000</v>
      </c>
    </row>
    <row r="8" spans="1:7">
      <c r="A8" s="5"/>
      <c r="B8" s="6" t="s">
        <v>3</v>
      </c>
      <c r="C8" s="7">
        <v>40</v>
      </c>
      <c r="D8" s="7">
        <v>133</v>
      </c>
      <c r="E8" s="31">
        <f t="shared" si="0"/>
        <v>-93</v>
      </c>
      <c r="F8" s="15">
        <v>50</v>
      </c>
    </row>
    <row r="9" spans="1:7">
      <c r="A9" s="5"/>
      <c r="B9" s="6" t="s">
        <v>26</v>
      </c>
      <c r="C9" s="7">
        <v>1250</v>
      </c>
      <c r="D9" s="7">
        <v>485</v>
      </c>
      <c r="E9" s="31">
        <f t="shared" si="0"/>
        <v>765</v>
      </c>
      <c r="F9" s="15">
        <v>800</v>
      </c>
    </row>
    <row r="10" spans="1:7">
      <c r="A10" s="5"/>
      <c r="B10" s="6" t="s">
        <v>4</v>
      </c>
      <c r="C10" s="7">
        <v>350</v>
      </c>
      <c r="D10" s="7">
        <v>1800</v>
      </c>
      <c r="E10" s="31">
        <f t="shared" si="0"/>
        <v>-1450</v>
      </c>
      <c r="F10" s="15">
        <v>1500</v>
      </c>
      <c r="G10" s="29" t="s">
        <v>29</v>
      </c>
    </row>
    <row r="11" spans="1:7">
      <c r="A11" s="5"/>
      <c r="B11" s="6" t="s">
        <v>5</v>
      </c>
      <c r="C11" s="14">
        <v>50</v>
      </c>
      <c r="D11" s="14">
        <v>0</v>
      </c>
      <c r="E11" s="31">
        <f t="shared" si="0"/>
        <v>50</v>
      </c>
      <c r="F11" s="16">
        <v>50</v>
      </c>
    </row>
    <row r="12" spans="1:7" ht="21">
      <c r="A12" s="13"/>
      <c r="B12" s="8" t="s">
        <v>6</v>
      </c>
      <c r="C12" s="9">
        <f>SUM(C6:C11)</f>
        <v>12390</v>
      </c>
      <c r="D12" s="9">
        <f>SUM(D6:D11)</f>
        <v>9559</v>
      </c>
      <c r="E12" s="35">
        <f>C12-D12</f>
        <v>2831</v>
      </c>
      <c r="F12" s="17">
        <f>SUM(F6:F11)</f>
        <v>9900</v>
      </c>
    </row>
    <row r="13" spans="1:7" ht="21">
      <c r="A13" s="10" t="s">
        <v>7</v>
      </c>
      <c r="B13" s="11"/>
      <c r="C13" s="12"/>
      <c r="D13" s="12"/>
      <c r="E13" s="34"/>
      <c r="F13" s="24"/>
      <c r="G13" s="50"/>
    </row>
    <row r="14" spans="1:7">
      <c r="A14" s="5"/>
      <c r="B14" s="6" t="s">
        <v>8</v>
      </c>
      <c r="C14" s="7">
        <v>350</v>
      </c>
      <c r="D14" s="7">
        <v>0</v>
      </c>
      <c r="E14" s="31">
        <f t="shared" ref="E14:E15" si="1">C14-D14</f>
        <v>350</v>
      </c>
      <c r="F14" s="15">
        <v>400</v>
      </c>
    </row>
    <row r="15" spans="1:7">
      <c r="A15" s="5"/>
      <c r="B15" s="6" t="s">
        <v>9</v>
      </c>
      <c r="C15" s="20">
        <v>9391</v>
      </c>
      <c r="D15" s="36">
        <f>7839+805</f>
        <v>8644</v>
      </c>
      <c r="E15" s="38">
        <f t="shared" si="1"/>
        <v>747</v>
      </c>
      <c r="F15" s="21">
        <v>9500</v>
      </c>
    </row>
    <row r="16" spans="1:7" ht="21">
      <c r="A16" s="13"/>
      <c r="B16" s="8" t="s">
        <v>10</v>
      </c>
      <c r="C16" s="9">
        <f>SUM(C14:C15)</f>
        <v>9741</v>
      </c>
      <c r="D16" s="30">
        <f>SUM(D14:D15)</f>
        <v>8644</v>
      </c>
      <c r="E16" s="37">
        <f>C16-D16</f>
        <v>1097</v>
      </c>
      <c r="F16" s="17">
        <f>SUM(F14:F15)</f>
        <v>9900</v>
      </c>
    </row>
    <row r="17" spans="1:7" ht="21">
      <c r="A17" s="10" t="s">
        <v>11</v>
      </c>
      <c r="B17" s="11"/>
      <c r="C17" s="12"/>
      <c r="D17" s="12"/>
      <c r="E17" s="34"/>
      <c r="F17" s="24"/>
      <c r="G17" s="50"/>
    </row>
    <row r="18" spans="1:7">
      <c r="A18" s="5"/>
      <c r="B18" s="6" t="s">
        <v>12</v>
      </c>
      <c r="C18" s="7">
        <v>15000</v>
      </c>
      <c r="D18" s="7">
        <f>8342+1000</f>
        <v>9342</v>
      </c>
      <c r="E18" s="31">
        <f t="shared" ref="E18:E20" si="2">C18-D18</f>
        <v>5658</v>
      </c>
      <c r="F18" s="15">
        <v>11000</v>
      </c>
    </row>
    <row r="19" spans="1:7">
      <c r="A19" s="5"/>
      <c r="B19" s="6" t="s">
        <v>13</v>
      </c>
      <c r="C19" s="7">
        <v>1500</v>
      </c>
      <c r="D19" s="7">
        <v>739</v>
      </c>
      <c r="E19" s="31">
        <f t="shared" si="2"/>
        <v>761</v>
      </c>
      <c r="F19" s="15">
        <v>1500</v>
      </c>
    </row>
    <row r="20" spans="1:7">
      <c r="A20" s="5"/>
      <c r="B20" s="6" t="s">
        <v>14</v>
      </c>
      <c r="C20" s="20">
        <v>1650</v>
      </c>
      <c r="D20" s="36">
        <v>0</v>
      </c>
      <c r="E20" s="31">
        <f t="shared" si="2"/>
        <v>1650</v>
      </c>
      <c r="F20" s="21">
        <v>1650</v>
      </c>
    </row>
    <row r="21" spans="1:7" ht="21">
      <c r="A21" s="13"/>
      <c r="B21" s="8" t="s">
        <v>15</v>
      </c>
      <c r="C21" s="9">
        <f>SUM(C18:C20)</f>
        <v>18150</v>
      </c>
      <c r="D21" s="30">
        <f>SUM(D18:D20)</f>
        <v>10081</v>
      </c>
      <c r="E21" s="35">
        <f>C21-D21</f>
        <v>8069</v>
      </c>
      <c r="F21" s="17">
        <f>SUM(F18:F20)</f>
        <v>14150</v>
      </c>
    </row>
    <row r="22" spans="1:7" ht="21">
      <c r="A22" s="10" t="s">
        <v>21</v>
      </c>
      <c r="B22" s="11"/>
      <c r="C22" s="12"/>
      <c r="D22" s="12"/>
      <c r="E22" s="34"/>
      <c r="F22" s="24"/>
      <c r="G22" s="50"/>
    </row>
    <row r="23" spans="1:7" ht="21">
      <c r="A23" s="5"/>
      <c r="B23" s="6" t="s">
        <v>16</v>
      </c>
      <c r="C23" s="30">
        <f>C21+C16+C12</f>
        <v>40281</v>
      </c>
      <c r="D23" s="30">
        <f>D21+D16+D12</f>
        <v>28284</v>
      </c>
      <c r="E23" s="37">
        <f>C23-D23</f>
        <v>11997</v>
      </c>
      <c r="F23" s="17">
        <f>F12+F16+F21</f>
        <v>33950</v>
      </c>
    </row>
    <row r="24" spans="1:7">
      <c r="A24" s="5"/>
      <c r="B24" s="6" t="s">
        <v>17</v>
      </c>
      <c r="C24" s="7">
        <f>C4-C23</f>
        <v>8169</v>
      </c>
      <c r="D24" s="7">
        <f>D4-D23</f>
        <v>18646</v>
      </c>
      <c r="E24" s="31">
        <f>C24-D24</f>
        <v>-10477</v>
      </c>
      <c r="F24" s="15">
        <f>F4-F23</f>
        <v>14262.5</v>
      </c>
    </row>
    <row r="25" spans="1:7">
      <c r="A25" s="5"/>
      <c r="B25" s="6"/>
      <c r="C25" s="7"/>
      <c r="D25" s="7"/>
      <c r="E25" s="31"/>
      <c r="F25" s="1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55764-18C7-0545-9329-BD9480ED4E10}">
  <dimension ref="A1:K114"/>
  <sheetViews>
    <sheetView topLeftCell="A9" workbookViewId="0">
      <selection activeCell="O42" sqref="O42"/>
    </sheetView>
  </sheetViews>
  <sheetFormatPr defaultColWidth="9.81640625" defaultRowHeight="14.4"/>
  <cols>
    <col min="1" max="10" width="7.54296875" style="41" customWidth="1"/>
    <col min="11" max="11" width="10.453125" style="41" bestFit="1" customWidth="1"/>
    <col min="12" max="256" width="7.54296875" style="41" customWidth="1"/>
    <col min="257" max="16384" width="9.81640625" style="41"/>
  </cols>
  <sheetData>
    <row r="1" spans="1:11">
      <c r="A1" s="40" t="s">
        <v>30</v>
      </c>
    </row>
    <row r="2" spans="1:11">
      <c r="A2" s="40" t="s">
        <v>31</v>
      </c>
    </row>
    <row r="4" spans="1:11" ht="19.05" customHeight="1">
      <c r="B4" s="51" t="s">
        <v>32</v>
      </c>
      <c r="C4" s="51"/>
      <c r="D4" s="51"/>
      <c r="E4" s="51"/>
      <c r="F4" s="51"/>
      <c r="G4" s="51"/>
      <c r="H4" s="51"/>
      <c r="I4" s="51"/>
      <c r="J4" s="51"/>
      <c r="K4" s="51"/>
    </row>
    <row r="5" spans="1:11" ht="19.05" customHeight="1">
      <c r="B5" s="51" t="s">
        <v>33</v>
      </c>
      <c r="C5" s="51"/>
      <c r="D5" s="51"/>
      <c r="E5" s="51"/>
      <c r="F5" s="51"/>
      <c r="G5" s="51"/>
      <c r="H5" s="51"/>
      <c r="I5" s="51"/>
      <c r="J5" s="51"/>
      <c r="K5" s="51"/>
    </row>
    <row r="6" spans="1:11" ht="19.05" customHeight="1">
      <c r="B6" s="52">
        <f>'[1]2022 2023'!H5</f>
        <v>45078</v>
      </c>
      <c r="C6" s="52"/>
      <c r="D6" s="52"/>
      <c r="E6" s="52"/>
      <c r="F6" s="52"/>
      <c r="G6" s="52"/>
      <c r="H6" s="52"/>
      <c r="I6" s="52"/>
      <c r="J6" s="52"/>
      <c r="K6" s="52"/>
    </row>
    <row r="7" spans="1:11" ht="12.75" customHeight="1">
      <c r="F7" s="42"/>
      <c r="G7" s="42"/>
      <c r="H7" s="43"/>
    </row>
    <row r="8" spans="1:11">
      <c r="F8" s="40"/>
      <c r="G8" s="40"/>
    </row>
    <row r="9" spans="1:11">
      <c r="K9" s="44"/>
    </row>
    <row r="10" spans="1:11">
      <c r="B10" s="40" t="s">
        <v>34</v>
      </c>
    </row>
    <row r="11" spans="1:11">
      <c r="C11" s="40" t="s">
        <v>35</v>
      </c>
    </row>
    <row r="12" spans="1:11">
      <c r="D12" s="41" t="s">
        <v>36</v>
      </c>
      <c r="K12" s="45">
        <f>'[1]2022 2023'!H45</f>
        <v>30148.55</v>
      </c>
    </row>
    <row r="13" spans="1:11">
      <c r="D13" s="41" t="s">
        <v>37</v>
      </c>
      <c r="K13" s="45">
        <f>'[1]2022 2023'!H46</f>
        <v>24380.5</v>
      </c>
    </row>
    <row r="14" spans="1:11" ht="16.2">
      <c r="D14" s="41" t="s">
        <v>38</v>
      </c>
      <c r="K14" s="46">
        <f>'[1]2022 2023'!H47</f>
        <v>47542.61</v>
      </c>
    </row>
    <row r="15" spans="1:11">
      <c r="K15" s="45"/>
    </row>
    <row r="16" spans="1:11">
      <c r="D16" s="40" t="s">
        <v>39</v>
      </c>
      <c r="K16" s="45">
        <f>SUM(K12:K15)</f>
        <v>102071.66</v>
      </c>
    </row>
    <row r="17" spans="3:11">
      <c r="K17" s="45"/>
    </row>
    <row r="18" spans="3:11">
      <c r="C18" s="40" t="s">
        <v>40</v>
      </c>
      <c r="K18" s="47">
        <v>0</v>
      </c>
    </row>
    <row r="19" spans="3:11">
      <c r="K19" s="45"/>
    </row>
    <row r="20" spans="3:11">
      <c r="D20" s="40" t="s">
        <v>41</v>
      </c>
      <c r="K20" s="45">
        <f>K18+K16</f>
        <v>102071.66</v>
      </c>
    </row>
    <row r="21" spans="3:11">
      <c r="K21" s="45"/>
    </row>
    <row r="22" spans="3:11">
      <c r="C22" s="40" t="s">
        <v>42</v>
      </c>
      <c r="K22" s="45"/>
    </row>
    <row r="23" spans="3:11">
      <c r="D23" s="41" t="s">
        <v>43</v>
      </c>
      <c r="K23" s="45">
        <v>4805</v>
      </c>
    </row>
    <row r="24" spans="3:11">
      <c r="D24" s="41" t="s">
        <v>57</v>
      </c>
      <c r="K24" s="45">
        <v>3695</v>
      </c>
    </row>
    <row r="25" spans="3:11">
      <c r="D25" s="41" t="s">
        <v>60</v>
      </c>
      <c r="K25" s="45">
        <v>1235</v>
      </c>
    </row>
    <row r="26" spans="3:11">
      <c r="D26" s="41" t="s">
        <v>58</v>
      </c>
      <c r="K26" s="45">
        <v>400</v>
      </c>
    </row>
    <row r="27" spans="3:11" ht="16.2">
      <c r="D27" s="41" t="s">
        <v>44</v>
      </c>
      <c r="K27" s="46">
        <v>-4805</v>
      </c>
    </row>
    <row r="28" spans="3:11">
      <c r="K28" s="45"/>
    </row>
    <row r="29" spans="3:11">
      <c r="D29" s="40" t="s">
        <v>45</v>
      </c>
      <c r="K29" s="45">
        <f>SUM(K23:K28)</f>
        <v>5330</v>
      </c>
    </row>
    <row r="30" spans="3:11">
      <c r="K30" s="45"/>
    </row>
    <row r="31" spans="3:11" ht="16.2">
      <c r="C31" s="40" t="s">
        <v>46</v>
      </c>
      <c r="K31" s="48">
        <f>K29+K20</f>
        <v>107401.66</v>
      </c>
    </row>
    <row r="32" spans="3:11">
      <c r="K32" s="45"/>
    </row>
    <row r="33" spans="2:11">
      <c r="B33" s="40" t="s">
        <v>47</v>
      </c>
      <c r="K33" s="45"/>
    </row>
    <row r="34" spans="2:11">
      <c r="C34" s="40" t="s">
        <v>48</v>
      </c>
      <c r="K34" s="45"/>
    </row>
    <row r="35" spans="2:11">
      <c r="D35" s="41" t="s">
        <v>49</v>
      </c>
      <c r="K35" s="45">
        <v>0</v>
      </c>
    </row>
    <row r="36" spans="2:11" ht="16.2">
      <c r="D36" s="41" t="s">
        <v>50</v>
      </c>
      <c r="K36" s="46">
        <f>'[1]2022 2023'!H47</f>
        <v>47542.61</v>
      </c>
    </row>
    <row r="37" spans="2:11">
      <c r="K37" s="45"/>
    </row>
    <row r="38" spans="2:11">
      <c r="D38" s="40" t="s">
        <v>51</v>
      </c>
      <c r="K38" s="45">
        <f>SUM(K35:K37)</f>
        <v>47542.61</v>
      </c>
    </row>
    <row r="39" spans="2:11">
      <c r="K39" s="45"/>
    </row>
    <row r="40" spans="2:11">
      <c r="C40" s="40" t="s">
        <v>52</v>
      </c>
      <c r="K40" s="45"/>
    </row>
    <row r="41" spans="2:11">
      <c r="D41" s="41" t="s">
        <v>53</v>
      </c>
      <c r="K41" s="45">
        <f>K31-K38-K42</f>
        <v>43464.29</v>
      </c>
    </row>
    <row r="42" spans="2:11" ht="16.2">
      <c r="D42" s="41" t="s">
        <v>54</v>
      </c>
      <c r="K42" s="46">
        <f>'[1]2022 2023'!H36</f>
        <v>16394.760000000002</v>
      </c>
    </row>
    <row r="43" spans="2:11">
      <c r="K43" s="45"/>
    </row>
    <row r="44" spans="2:11" ht="16.2">
      <c r="D44" s="40" t="s">
        <v>55</v>
      </c>
      <c r="K44" s="48">
        <f>SUM(K41:K42)</f>
        <v>59859.05</v>
      </c>
    </row>
    <row r="45" spans="2:11">
      <c r="K45" s="45"/>
    </row>
    <row r="46" spans="2:11" ht="16.2">
      <c r="B46" s="40" t="s">
        <v>56</v>
      </c>
      <c r="K46" s="48">
        <f>K38+K44</f>
        <v>107401.66</v>
      </c>
    </row>
    <row r="47" spans="2:11">
      <c r="K47" s="45"/>
    </row>
    <row r="48" spans="2:11">
      <c r="K48" s="45"/>
    </row>
    <row r="49" spans="11:11">
      <c r="K49" s="45"/>
    </row>
    <row r="50" spans="11:11">
      <c r="K50" s="45"/>
    </row>
    <row r="51" spans="11:11">
      <c r="K51" s="45"/>
    </row>
    <row r="52" spans="11:11">
      <c r="K52" s="45"/>
    </row>
    <row r="53" spans="11:11">
      <c r="K53" s="45"/>
    </row>
    <row r="54" spans="11:11">
      <c r="K54" s="45"/>
    </row>
    <row r="55" spans="11:11">
      <c r="K55" s="45"/>
    </row>
    <row r="56" spans="11:11">
      <c r="K56" s="45"/>
    </row>
    <row r="57" spans="11:11">
      <c r="K57" s="45"/>
    </row>
    <row r="58" spans="11:11">
      <c r="K58" s="45"/>
    </row>
    <row r="59" spans="11:11">
      <c r="K59" s="45"/>
    </row>
    <row r="60" spans="11:11">
      <c r="K60" s="45"/>
    </row>
    <row r="61" spans="11:11">
      <c r="K61" s="45"/>
    </row>
    <row r="62" spans="11:11">
      <c r="K62" s="45"/>
    </row>
    <row r="63" spans="11:11">
      <c r="K63" s="45"/>
    </row>
    <row r="64" spans="11:11">
      <c r="K64" s="45"/>
    </row>
    <row r="65" spans="11:11">
      <c r="K65" s="45"/>
    </row>
    <row r="66" spans="11:11">
      <c r="K66" s="45"/>
    </row>
    <row r="67" spans="11:11">
      <c r="K67" s="45"/>
    </row>
    <row r="68" spans="11:11">
      <c r="K68" s="45"/>
    </row>
    <row r="69" spans="11:11">
      <c r="K69" s="45"/>
    </row>
    <row r="70" spans="11:11">
      <c r="K70" s="45"/>
    </row>
    <row r="71" spans="11:11">
      <c r="K71" s="45"/>
    </row>
    <row r="72" spans="11:11">
      <c r="K72" s="45"/>
    </row>
    <row r="73" spans="11:11">
      <c r="K73" s="45"/>
    </row>
    <row r="74" spans="11:11">
      <c r="K74" s="45"/>
    </row>
    <row r="75" spans="11:11">
      <c r="K75" s="45"/>
    </row>
    <row r="76" spans="11:11">
      <c r="K76" s="45"/>
    </row>
    <row r="77" spans="11:11">
      <c r="K77" s="45"/>
    </row>
    <row r="78" spans="11:11">
      <c r="K78" s="45"/>
    </row>
    <row r="79" spans="11:11">
      <c r="K79" s="45"/>
    </row>
    <row r="80" spans="11:11">
      <c r="K80" s="45"/>
    </row>
    <row r="81" spans="11:11">
      <c r="K81" s="45"/>
    </row>
    <row r="82" spans="11:11">
      <c r="K82" s="45"/>
    </row>
    <row r="83" spans="11:11">
      <c r="K83" s="45"/>
    </row>
    <row r="84" spans="11:11">
      <c r="K84" s="45"/>
    </row>
    <row r="85" spans="11:11">
      <c r="K85" s="45"/>
    </row>
    <row r="86" spans="11:11">
      <c r="K86" s="45"/>
    </row>
    <row r="87" spans="11:11">
      <c r="K87" s="45"/>
    </row>
    <row r="88" spans="11:11">
      <c r="K88" s="45"/>
    </row>
    <row r="89" spans="11:11">
      <c r="K89" s="45"/>
    </row>
    <row r="90" spans="11:11">
      <c r="K90" s="45"/>
    </row>
    <row r="91" spans="11:11">
      <c r="K91" s="45"/>
    </row>
    <row r="92" spans="11:11">
      <c r="K92" s="45"/>
    </row>
    <row r="93" spans="11:11">
      <c r="K93" s="45"/>
    </row>
    <row r="94" spans="11:11">
      <c r="K94" s="45"/>
    </row>
    <row r="95" spans="11:11">
      <c r="K95" s="45"/>
    </row>
    <row r="96" spans="11:11">
      <c r="K96" s="45"/>
    </row>
    <row r="97" spans="11:11">
      <c r="K97" s="45"/>
    </row>
    <row r="98" spans="11:11">
      <c r="K98" s="45"/>
    </row>
    <row r="99" spans="11:11">
      <c r="K99" s="45"/>
    </row>
    <row r="100" spans="11:11">
      <c r="K100" s="45"/>
    </row>
    <row r="101" spans="11:11">
      <c r="K101" s="45"/>
    </row>
    <row r="102" spans="11:11">
      <c r="K102" s="45"/>
    </row>
    <row r="103" spans="11:11">
      <c r="K103" s="45"/>
    </row>
    <row r="104" spans="11:11">
      <c r="K104" s="45"/>
    </row>
    <row r="105" spans="11:11">
      <c r="K105" s="45"/>
    </row>
    <row r="106" spans="11:11">
      <c r="K106" s="45"/>
    </row>
    <row r="107" spans="11:11">
      <c r="K107" s="49"/>
    </row>
    <row r="108" spans="11:11">
      <c r="K108" s="49"/>
    </row>
    <row r="109" spans="11:11">
      <c r="K109" s="49"/>
    </row>
    <row r="110" spans="11:11">
      <c r="K110" s="49"/>
    </row>
    <row r="111" spans="11:11">
      <c r="K111" s="49"/>
    </row>
    <row r="112" spans="11:11">
      <c r="K112" s="49"/>
    </row>
    <row r="113" spans="11:11">
      <c r="K113" s="49"/>
    </row>
    <row r="114" spans="11:11">
      <c r="K114" s="49"/>
    </row>
  </sheetData>
  <mergeCells count="3">
    <mergeCell ref="B4:K4"/>
    <mergeCell ref="B5:K5"/>
    <mergeCell ref="B6:K6"/>
  </mergeCells>
  <pageMargins left="0.7" right="0.7" top="0.75" bottom="0.75" header="0.3" footer="0.3"/>
  <pageSetup scale="70" orientation="landscape" horizontalDpi="4294967293" verticalDpi="429496729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Proposed for 23-24</vt:lpstr>
      <vt:lpstr>Balance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Goytisolo</dc:creator>
  <cp:lastModifiedBy>Riko Metzroth</cp:lastModifiedBy>
  <cp:lastPrinted>2021-12-28T14:07:58Z</cp:lastPrinted>
  <dcterms:created xsi:type="dcterms:W3CDTF">2021-12-15T14:50:58Z</dcterms:created>
  <dcterms:modified xsi:type="dcterms:W3CDTF">2023-06-11T20:06:30Z</dcterms:modified>
</cp:coreProperties>
</file>